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"/>
    </mc:Choice>
  </mc:AlternateContent>
  <xr:revisionPtr revIDLastSave="0" documentId="13_ncr:1_{79B67717-C74B-46A2-A48F-525EC529D56B}" xr6:coauthVersionLast="47" xr6:coauthVersionMax="47" xr10:uidLastSave="{00000000-0000-0000-0000-000000000000}"/>
  <bookViews>
    <workbookView xWindow="4755" yWindow="1050" windowWidth="21600" windowHeight="11385" xr2:uid="{00000000-000D-0000-FFFF-FFFF00000000}"/>
  </bookViews>
  <sheets>
    <sheet name=" " sheetId="1" r:id="rId1"/>
  </sheets>
  <calcPr calcId="181029"/>
</workbook>
</file>

<file path=xl/calcChain.xml><?xml version="1.0" encoding="utf-8"?>
<calcChain xmlns="http://schemas.openxmlformats.org/spreadsheetml/2006/main">
  <c r="C27" i="1" l="1"/>
  <c r="D20" i="1"/>
  <c r="C24" i="1" s="1"/>
  <c r="C14" i="1"/>
  <c r="C13" i="1"/>
  <c r="C15" i="1" s="1"/>
  <c r="C16" i="1" s="1"/>
  <c r="C18" i="1" s="1"/>
  <c r="C25" i="1" l="1"/>
  <c r="C26" i="1" s="1"/>
  <c r="C28" i="1" s="1"/>
  <c r="D13" i="1"/>
  <c r="C36" i="1" s="1"/>
  <c r="B31" i="1" l="1"/>
  <c r="B32" i="1" s="1"/>
  <c r="C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7" authorId="0" shapeId="0" xr:uid="{00000000-0006-0000-0000-000001000000}">
      <text>
        <r>
          <rPr>
            <sz val="10"/>
            <color rgb="FF000000"/>
            <rFont val="Calibri"/>
            <scheme val="minor"/>
          </rPr>
          <t xml:space="preserve">Imported Author:
Copiamos el porcentaje de la tabla </t>
        </r>
      </text>
    </comment>
  </commentList>
</comments>
</file>

<file path=xl/sharedStrings.xml><?xml version="1.0" encoding="utf-8"?>
<sst xmlns="http://schemas.openxmlformats.org/spreadsheetml/2006/main" count="30" uniqueCount="29">
  <si>
    <t>PLUSVALIA MUNICIPAL 2023</t>
  </si>
  <si>
    <t>Para calcular el Impuesto tienes que rellenar (sólo) las casillas con fondo negro:</t>
  </si>
  <si>
    <t>Las fechas de adquisición y transmisión (dd/mm/aaaa)</t>
  </si>
  <si>
    <t xml:space="preserve">Pon el tipo de graven que señale tu Ordenanza Municipal de Plusvalía. Por defecto consta el tipo estatal del 30%. </t>
  </si>
  <si>
    <t>Anota valor catastral del suelo y total del año de la Plusvalía que estés calculando. Ese dato está en la certificación catastral o en el recibo IBI.</t>
  </si>
  <si>
    <t>Indica el valor de transmisión del inmueble (el de la última escritura) y el valor de adquisición del inmueble (el de la escritura anterior).</t>
  </si>
  <si>
    <t xml:space="preserve">No tienes que hacer nada más. </t>
  </si>
  <si>
    <t>Más abajo verás un recuadro que te indicará cuál es tu mejor cuota tributaria. Si no hay plusvalía o la mejor opción es la "real" tienes que aportar las escrituras.</t>
  </si>
  <si>
    <t>En este artículo, te enseño cómo calcular la Plusvalía.</t>
  </si>
  <si>
    <t>Rellenar las celdas con fondo oscuro</t>
  </si>
  <si>
    <t>Fecha de adquisición anterior</t>
  </si>
  <si>
    <t>Fecha de transmisión actual</t>
  </si>
  <si>
    <t>Período de generación</t>
  </si>
  <si>
    <t>Coeficiente en % s/Periodo de generación</t>
  </si>
  <si>
    <t>Base imponible objetiva</t>
  </si>
  <si>
    <t>Tipo de gravamen</t>
  </si>
  <si>
    <t>Cuota tributaria objetiva</t>
  </si>
  <si>
    <t>Valor catastral suelo fecha transmisión</t>
  </si>
  <si>
    <t>Valor catastral total fecha transmisión</t>
  </si>
  <si>
    <t>Valor "real" de transmisión actual</t>
  </si>
  <si>
    <t>Valor "real" de la adquisición previa</t>
  </si>
  <si>
    <t>Valor de transmisión del terreno</t>
  </si>
  <si>
    <t>Valor de adquisición del terreno</t>
  </si>
  <si>
    <t>Incremento de valor terreno = base imponible real</t>
  </si>
  <si>
    <t>Cuota tributaria "real"</t>
  </si>
  <si>
    <t>La mejor Cuota tributaria es la:</t>
  </si>
  <si>
    <t>Plusvalía de 2023</t>
  </si>
  <si>
    <t>Periodo Generación</t>
  </si>
  <si>
    <t>Coeficiente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</si>
</sst>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2]"/>
    <numFmt numFmtId="165" formatCode="#,##0.00&quot; &quot;;&quot;-&quot;#,##0.00&quot; &quot;"/>
  </numFmts>
  <fonts count="9">
    <font>
      <sz val="10"/>
      <color rgb="FF000000"/>
      <name val="Calibri"/>
      <scheme val="minor"/>
    </font>
    <font>
      <b/>
      <sz val="12"/>
      <color rgb="FF000000"/>
      <name val="Kumbh Sans"/>
    </font>
    <font>
      <sz val="12"/>
      <color rgb="FF000000"/>
      <name val="Kumbh Sans"/>
    </font>
    <font>
      <sz val="12"/>
      <color rgb="FFFFFFFF"/>
      <name val="Kumbh Sans"/>
    </font>
    <font>
      <sz val="12"/>
      <color rgb="FFEFEFEF"/>
      <name val="Kumbh Sans"/>
    </font>
    <font>
      <sz val="12"/>
      <color rgb="FFC0C0C0"/>
      <name val="Kumbh Sans"/>
    </font>
    <font>
      <sz val="10"/>
      <color theme="1"/>
      <name val="Calibri"/>
    </font>
    <font>
      <b/>
      <sz val="12"/>
      <color rgb="FFFF0000"/>
      <name val="Kumbh Sans"/>
    </font>
    <font>
      <sz val="12"/>
      <color theme="0"/>
      <name val="Kumbh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9F8F4"/>
        <bgColor rgb="FFF9F8F4"/>
      </patternFill>
    </fill>
  </fills>
  <borders count="10">
    <border>
      <left/>
      <right/>
      <top/>
      <bottom/>
      <diagonal/>
    </border>
    <border>
      <left style="thin">
        <color rgb="FFAAAAAA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14" fontId="3" fillId="3" borderId="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0" fontId="5" fillId="0" borderId="0" xfId="0" applyNumberFormat="1" applyFont="1" applyAlignment="1">
      <alignment horizontal="center" vertical="center" wrapText="1"/>
    </xf>
    <xf numFmtId="10" fontId="2" fillId="0" borderId="3" xfId="0" applyNumberFormat="1" applyFont="1" applyBorder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10" fontId="3" fillId="3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164" fontId="1" fillId="0" borderId="3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8"/>
  <sheetViews>
    <sheetView showGridLines="0" tabSelected="1" workbookViewId="0">
      <selection activeCell="E22" sqref="E22"/>
    </sheetView>
  </sheetViews>
  <sheetFormatPr baseColWidth="10" defaultColWidth="14.42578125" defaultRowHeight="15" customHeight="1"/>
  <cols>
    <col min="1" max="1" width="4.42578125" customWidth="1"/>
    <col min="2" max="2" width="63.28515625" customWidth="1"/>
    <col min="3" max="3" width="17.28515625" customWidth="1"/>
    <col min="4" max="4" width="11.5703125" customWidth="1"/>
    <col min="5" max="5" width="24.85546875" customWidth="1"/>
    <col min="6" max="6" width="14.42578125" customWidth="1"/>
    <col min="7" max="7" width="11.5703125" customWidth="1"/>
  </cols>
  <sheetData>
    <row r="1" spans="1:24" ht="54.75" customHeight="1">
      <c r="A1" s="1"/>
      <c r="B1" s="1" t="s">
        <v>0</v>
      </c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42" customHeight="1">
      <c r="A2" s="4"/>
      <c r="B2" s="5" t="s">
        <v>1</v>
      </c>
      <c r="C2" s="6"/>
      <c r="D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42" customHeight="1">
      <c r="A3" s="4"/>
      <c r="B3" s="5" t="s">
        <v>2</v>
      </c>
      <c r="C3" s="6"/>
      <c r="D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2" customHeight="1">
      <c r="A4" s="4"/>
      <c r="B4" s="5" t="s">
        <v>3</v>
      </c>
      <c r="C4" s="6"/>
      <c r="D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2" customHeight="1">
      <c r="A5" s="4"/>
      <c r="B5" s="5" t="s">
        <v>4</v>
      </c>
      <c r="C5" s="6"/>
      <c r="D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2" customHeight="1">
      <c r="A6" s="4"/>
      <c r="B6" s="5" t="s">
        <v>5</v>
      </c>
      <c r="C6" s="6"/>
      <c r="D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2" customHeight="1">
      <c r="A7" s="4"/>
      <c r="B7" s="5" t="s">
        <v>6</v>
      </c>
      <c r="C7" s="6"/>
      <c r="D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2" customHeight="1">
      <c r="A8" s="4"/>
      <c r="B8" s="5" t="s">
        <v>7</v>
      </c>
      <c r="C8" s="6"/>
      <c r="D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2" customHeight="1">
      <c r="A9" s="4"/>
      <c r="B9" s="5" t="s">
        <v>8</v>
      </c>
      <c r="C9" s="6"/>
      <c r="D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2" customHeight="1">
      <c r="A10" s="4"/>
      <c r="B10" s="7" t="s">
        <v>9</v>
      </c>
      <c r="C10" s="8"/>
      <c r="D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7.75" customHeight="1">
      <c r="A11" s="9"/>
      <c r="B11" s="10" t="s">
        <v>10</v>
      </c>
      <c r="C11" s="11">
        <v>36526</v>
      </c>
      <c r="D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7.75" customHeight="1">
      <c r="A12" s="9"/>
      <c r="B12" s="10" t="s">
        <v>11</v>
      </c>
      <c r="C12" s="11">
        <v>45017</v>
      </c>
      <c r="D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7.75" customHeight="1">
      <c r="A13" s="9"/>
      <c r="B13" s="10" t="s">
        <v>12</v>
      </c>
      <c r="C13" s="12">
        <f>IF(INT((C12-C11)/(362.25))&gt;=20,20,INT((C12-C11)/(365.25)))</f>
        <v>20</v>
      </c>
      <c r="D13" s="41">
        <f>IF(C13&gt;=1,0,DATEDIF(C11,C12,"m"))</f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7.75" customHeight="1">
      <c r="A14" s="9"/>
      <c r="B14" s="9"/>
      <c r="C14" s="13">
        <f>C20</f>
        <v>15000</v>
      </c>
      <c r="D14" s="1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7.75" customHeight="1">
      <c r="A15" s="9"/>
      <c r="B15" s="10" t="s">
        <v>13</v>
      </c>
      <c r="C15" s="15">
        <f>VLOOKUP(C13,$B$36:$C$56,2,0)</f>
        <v>0.45</v>
      </c>
      <c r="D15" s="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7.75" customHeight="1">
      <c r="A16" s="17"/>
      <c r="B16" s="18" t="s">
        <v>14</v>
      </c>
      <c r="C16" s="13">
        <f>C15*C14</f>
        <v>6750</v>
      </c>
      <c r="D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7.75" customHeight="1">
      <c r="A17" s="9"/>
      <c r="B17" s="10" t="s">
        <v>15</v>
      </c>
      <c r="C17" s="19">
        <v>0.28999999999999998</v>
      </c>
      <c r="D17" s="2"/>
      <c r="F17" s="2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7.75" customHeight="1">
      <c r="A18" s="17"/>
      <c r="B18" s="18" t="s">
        <v>16</v>
      </c>
      <c r="C18" s="21">
        <f>C16*C17</f>
        <v>1957.4999999999998</v>
      </c>
      <c r="D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7.75" customHeight="1">
      <c r="A19" s="22"/>
      <c r="C19" s="6"/>
      <c r="D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7.75" customHeight="1">
      <c r="A20" s="9"/>
      <c r="B20" s="10" t="s">
        <v>17</v>
      </c>
      <c r="C20" s="23">
        <v>15000</v>
      </c>
      <c r="D20" s="24">
        <f>C20/C21</f>
        <v>0.6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7.75" customHeight="1">
      <c r="A21" s="9"/>
      <c r="B21" s="10" t="s">
        <v>18</v>
      </c>
      <c r="C21" s="23">
        <v>25000</v>
      </c>
      <c r="D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7.75" customHeight="1">
      <c r="A22" s="17"/>
      <c r="B22" s="18" t="s">
        <v>19</v>
      </c>
      <c r="C22" s="23">
        <v>132000</v>
      </c>
      <c r="D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7.75" customHeight="1">
      <c r="A23" s="17"/>
      <c r="B23" s="18" t="s">
        <v>20</v>
      </c>
      <c r="C23" s="23">
        <v>120000</v>
      </c>
      <c r="D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7.75" customHeight="1">
      <c r="A24" s="9"/>
      <c r="B24" s="10" t="s">
        <v>21</v>
      </c>
      <c r="C24" s="13">
        <f>C22*D20</f>
        <v>79200</v>
      </c>
      <c r="D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7.75" customHeight="1">
      <c r="A25" s="9"/>
      <c r="B25" s="10" t="s">
        <v>22</v>
      </c>
      <c r="C25" s="13">
        <f>C23*D20</f>
        <v>72000</v>
      </c>
      <c r="D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7.75" customHeight="1">
      <c r="A26" s="9"/>
      <c r="B26" s="10" t="s">
        <v>23</v>
      </c>
      <c r="C26" s="13">
        <f>C24-C25</f>
        <v>7200</v>
      </c>
      <c r="D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7.75" customHeight="1">
      <c r="A27" s="9"/>
      <c r="B27" s="25" t="s">
        <v>15</v>
      </c>
      <c r="C27" s="15">
        <f>C17</f>
        <v>0.28999999999999998</v>
      </c>
      <c r="D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7.75" customHeight="1">
      <c r="A28" s="17"/>
      <c r="B28" s="18" t="s">
        <v>24</v>
      </c>
      <c r="C28" s="26">
        <f>C26*C27</f>
        <v>2088</v>
      </c>
      <c r="D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7.75" customHeight="1">
      <c r="A29" s="27"/>
      <c r="B29" s="28"/>
      <c r="C29" s="29"/>
      <c r="D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7.75" customHeight="1">
      <c r="A30" s="30"/>
      <c r="B30" s="31" t="s">
        <v>25</v>
      </c>
      <c r="C30" s="32"/>
      <c r="D30" s="2"/>
      <c r="E30" s="2"/>
      <c r="F30" s="27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7.75" customHeight="1">
      <c r="A31" s="30"/>
      <c r="B31" s="33" t="str">
        <f>IF(C28&lt;=0,"NO SUJECION A PLUSVALIA",IF(C18&lt;=C28,"OBJETIVA","REAL"))</f>
        <v>OBJETIVA</v>
      </c>
      <c r="C31" s="34">
        <f>IF(C18&lt;=C28,C18,C28)</f>
        <v>1957.4999999999998</v>
      </c>
      <c r="D31" s="2"/>
      <c r="E31" s="2"/>
      <c r="F31" s="27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>
      <c r="A32" s="3"/>
      <c r="B32" s="22" t="str">
        <f>IF(B31="OBJETIVA","","OJO! APORTA LOS TITULOS")</f>
        <v/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>
      <c r="A34" s="3"/>
      <c r="B34" s="35" t="s">
        <v>26</v>
      </c>
      <c r="C34" s="35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>
      <c r="A35" s="3"/>
      <c r="B35" s="36" t="s">
        <v>27</v>
      </c>
      <c r="C35" s="36" t="s">
        <v>28</v>
      </c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>
      <c r="A36" s="3"/>
      <c r="B36" s="37">
        <v>0</v>
      </c>
      <c r="C36" s="38">
        <f>D36*(D13/12)</f>
        <v>0</v>
      </c>
      <c r="D36" s="40">
        <v>0.15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>
      <c r="A37" s="3"/>
      <c r="B37" s="37">
        <v>1</v>
      </c>
      <c r="C37" s="39">
        <v>0.15</v>
      </c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>
      <c r="A38" s="3"/>
      <c r="B38" s="37">
        <v>2</v>
      </c>
      <c r="C38" s="39">
        <v>0.14000000000000001</v>
      </c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>
      <c r="A39" s="3"/>
      <c r="B39" s="37">
        <v>3</v>
      </c>
      <c r="C39" s="39">
        <v>0.15</v>
      </c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>
      <c r="A40" s="3"/>
      <c r="B40" s="37">
        <v>4</v>
      </c>
      <c r="C40" s="39">
        <v>0.17</v>
      </c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>
      <c r="A41" s="3"/>
      <c r="B41" s="37">
        <v>5</v>
      </c>
      <c r="C41" s="39">
        <v>0.18</v>
      </c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>
      <c r="A42" s="3"/>
      <c r="B42" s="37">
        <v>6</v>
      </c>
      <c r="C42" s="39">
        <v>0.19</v>
      </c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>
      <c r="A43" s="3"/>
      <c r="B43" s="37">
        <v>7</v>
      </c>
      <c r="C43" s="39">
        <v>0.18</v>
      </c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>
      <c r="A44" s="3"/>
      <c r="B44" s="37">
        <v>8</v>
      </c>
      <c r="C44" s="39">
        <v>0.15</v>
      </c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>
      <c r="A45" s="3"/>
      <c r="B45" s="37">
        <v>9</v>
      </c>
      <c r="C45" s="39">
        <v>0.12</v>
      </c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>
      <c r="A46" s="3"/>
      <c r="B46" s="37">
        <v>10</v>
      </c>
      <c r="C46" s="39">
        <v>0.1</v>
      </c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>
      <c r="A47" s="3"/>
      <c r="B47" s="37">
        <v>11</v>
      </c>
      <c r="C47" s="39">
        <v>0.09</v>
      </c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>
      <c r="A48" s="3"/>
      <c r="B48" s="37">
        <v>12</v>
      </c>
      <c r="C48" s="39">
        <v>0.09</v>
      </c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>
      <c r="A49" s="3"/>
      <c r="B49" s="37">
        <v>13</v>
      </c>
      <c r="C49" s="39">
        <v>0.09</v>
      </c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>
      <c r="A50" s="3"/>
      <c r="B50" s="37">
        <v>14</v>
      </c>
      <c r="C50" s="39">
        <v>0.09</v>
      </c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>
      <c r="A51" s="3"/>
      <c r="B51" s="37">
        <v>15</v>
      </c>
      <c r="C51" s="39">
        <v>0.1</v>
      </c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>
      <c r="A52" s="3"/>
      <c r="B52" s="37">
        <v>16</v>
      </c>
      <c r="C52" s="39">
        <v>0.13</v>
      </c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>
      <c r="A53" s="3"/>
      <c r="B53" s="37">
        <v>17</v>
      </c>
      <c r="C53" s="39">
        <v>0.17</v>
      </c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>
      <c r="A54" s="3"/>
      <c r="B54" s="37">
        <v>18</v>
      </c>
      <c r="C54" s="39">
        <v>0.23</v>
      </c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>
      <c r="A55" s="3"/>
      <c r="B55" s="37">
        <v>19</v>
      </c>
      <c r="C55" s="39">
        <v>0.28999999999999998</v>
      </c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>
      <c r="A56" s="3"/>
      <c r="B56" s="37">
        <v>20</v>
      </c>
      <c r="C56" s="39">
        <v>0.45</v>
      </c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/>
    <row r="59" spans="1:24" ht="15.75" customHeight="1"/>
    <row r="60" spans="1:24" ht="15.75" customHeight="1"/>
    <row r="61" spans="1:24" ht="15.75" customHeight="1"/>
    <row r="62" spans="1:24" ht="15.75" customHeight="1"/>
    <row r="63" spans="1:24" ht="15.75" customHeight="1"/>
    <row r="64" spans="1:2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pageMargins left="0.78740200000000005" right="0.78740200000000005" top="0.98425200000000002" bottom="0.98425200000000002" header="0" footer="0"/>
  <pageSetup orientation="landscape"/>
  <headerFooter>
    <oddFooter>&amp;C000000&amp;P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2023-04-16T17:20:30Z</dcterms:modified>
</cp:coreProperties>
</file>